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FULBRIGHT-Accounting-2015\"/>
    </mc:Choice>
  </mc:AlternateContent>
  <bookViews>
    <workbookView xWindow="0" yWindow="0" windowWidth="20490" windowHeight="7755" activeTab="1"/>
  </bookViews>
  <sheets>
    <sheet name="IS" sheetId="2" r:id="rId1"/>
    <sheet name="BS" sheetId="3" r:id="rId2"/>
    <sheet name="CF" sheetId="1" r:id="rId3"/>
    <sheet name="S&amp;U" sheetId="4" r:id="rId4"/>
    <sheet name="CFS-Indirect" sheetId="5" r:id="rId5"/>
    <sheet name="CFS-Direct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B10" i="3"/>
  <c r="F5" i="3"/>
  <c r="B6" i="3"/>
  <c r="C14" i="3"/>
  <c r="C15" i="2"/>
  <c r="C13" i="3"/>
  <c r="C15" i="3" l="1"/>
  <c r="B35" i="6"/>
  <c r="B34" i="6"/>
  <c r="B33" i="6"/>
  <c r="B27" i="6"/>
  <c r="B25" i="6"/>
  <c r="B23" i="6"/>
  <c r="B21" i="6"/>
  <c r="B19" i="6"/>
  <c r="B16" i="6"/>
  <c r="B8" i="6"/>
  <c r="B3" i="6"/>
  <c r="B20" i="5"/>
  <c r="B19" i="5"/>
  <c r="B15" i="5"/>
  <c r="B10" i="5"/>
  <c r="B11" i="5" s="1"/>
  <c r="B3" i="5"/>
  <c r="B2" i="5"/>
  <c r="C11" i="1"/>
  <c r="B11" i="1"/>
  <c r="C10" i="1"/>
  <c r="B10" i="1"/>
  <c r="C8" i="1"/>
  <c r="C9" i="1"/>
  <c r="B9" i="1"/>
  <c r="B8" i="1"/>
  <c r="C3" i="1"/>
  <c r="C4" i="1"/>
  <c r="C5" i="1"/>
  <c r="B4" i="1"/>
  <c r="B5" i="1"/>
  <c r="B3" i="1"/>
  <c r="G8" i="3"/>
  <c r="F8" i="3"/>
  <c r="G7" i="3"/>
  <c r="C14" i="2"/>
  <c r="C11" i="2"/>
  <c r="B11" i="2"/>
  <c r="C10" i="2"/>
  <c r="B10" i="2"/>
  <c r="C9" i="2"/>
  <c r="B9" i="2"/>
  <c r="C7" i="2"/>
  <c r="B7" i="2"/>
  <c r="C4" i="2"/>
  <c r="B4" i="2"/>
  <c r="G5" i="3"/>
  <c r="G10" i="3" s="1"/>
  <c r="F10" i="3"/>
  <c r="C9" i="3"/>
  <c r="C6" i="1" s="1"/>
  <c r="B9" i="3"/>
  <c r="D13" i="3" s="1"/>
  <c r="C6" i="3"/>
  <c r="D5" i="1" l="1"/>
  <c r="E5" i="1" s="1"/>
  <c r="B6" i="5" s="1"/>
  <c r="D3" i="1"/>
  <c r="E3" i="1" s="1"/>
  <c r="D4" i="1"/>
  <c r="E4" i="1" s="1"/>
  <c r="D11" i="1"/>
  <c r="B5" i="4" s="1"/>
  <c r="D10" i="1"/>
  <c r="B4" i="4" s="1"/>
  <c r="D9" i="1"/>
  <c r="B11" i="6" s="1"/>
  <c r="D8" i="1"/>
  <c r="E8" i="1" s="1"/>
  <c r="B13" i="5" s="1"/>
  <c r="B9" i="6"/>
  <c r="B10" i="6" s="1"/>
  <c r="B6" i="1"/>
  <c r="D6" i="1" s="1"/>
  <c r="B9" i="4" l="1"/>
  <c r="B6" i="4"/>
  <c r="E10" i="1"/>
  <c r="B14" i="5" s="1"/>
  <c r="B10" i="4"/>
  <c r="E11" i="1"/>
  <c r="B12" i="4"/>
  <c r="B16" i="5"/>
  <c r="B11" i="4"/>
  <c r="E9" i="1"/>
  <c r="B7" i="5" s="1"/>
  <c r="E6" i="1"/>
  <c r="B3" i="4"/>
  <c r="B7" i="4" s="1"/>
  <c r="B12" i="6"/>
  <c r="B32" i="6" s="1"/>
  <c r="B5" i="5"/>
  <c r="B4" i="6"/>
  <c r="B5" i="6" s="1"/>
  <c r="B31" i="6" s="1"/>
  <c r="B13" i="4" l="1"/>
  <c r="B8" i="5"/>
  <c r="B17" i="5" s="1"/>
  <c r="B36" i="6"/>
</calcChain>
</file>

<file path=xl/sharedStrings.xml><?xml version="1.0" encoding="utf-8"?>
<sst xmlns="http://schemas.openxmlformats.org/spreadsheetml/2006/main" count="115" uniqueCount="103">
  <si>
    <t>Thay đổi</t>
  </si>
  <si>
    <t>Ngân lưu</t>
  </si>
  <si>
    <t>TÀI SẢN</t>
  </si>
  <si>
    <t>Tiền mặt</t>
  </si>
  <si>
    <t>Khoản phải thu</t>
  </si>
  <si>
    <t>Hàng tồn kho</t>
  </si>
  <si>
    <t>Tài sản cố định, ròng</t>
  </si>
  <si>
    <t xml:space="preserve">NỢ &amp; VỐN CHỦ </t>
  </si>
  <si>
    <t>Vay ngân hàng</t>
  </si>
  <si>
    <t>Khoản phải trả</t>
  </si>
  <si>
    <t>Vốn chủ sở hữu</t>
  </si>
  <si>
    <t>Lợi nhuận giữ lại</t>
  </si>
  <si>
    <t>Doanh thu</t>
  </si>
  <si>
    <t>Giá vốn hàng bán</t>
  </si>
  <si>
    <t>Lợi nhuận gộp</t>
  </si>
  <si>
    <t>Chi phí kinh doanh</t>
  </si>
  <si>
    <t>Chi phí khấu hao</t>
  </si>
  <si>
    <t>EBIT</t>
  </si>
  <si>
    <t>Lãi vay</t>
  </si>
  <si>
    <t>Lợi nhuận trước thuế</t>
  </si>
  <si>
    <t>Thuế thu nhập (25%)</t>
  </si>
  <si>
    <t>Lợi nhuận ròng</t>
  </si>
  <si>
    <t>Báo cáo thu nhập</t>
  </si>
  <si>
    <t>NỢ VÀ VỐN</t>
  </si>
  <si>
    <t>Cộng nợ ngắn hạn</t>
  </si>
  <si>
    <t>Cộng tài sản ngắn hạn</t>
  </si>
  <si>
    <t>Tài sản cố định (ròng)</t>
  </si>
  <si>
    <t>Cộng vốn chủ sở hữu </t>
  </si>
  <si>
    <t>Bảng cân đối</t>
  </si>
  <si>
    <t>Tổng cộng tài sản</t>
  </si>
  <si>
    <t>Note: Thanh lý tài sản</t>
  </si>
  <si>
    <t>Nguyên giá</t>
  </si>
  <si>
    <t>Chia cổ tức</t>
  </si>
  <si>
    <t>NGUỒN TIỀN</t>
  </si>
  <si>
    <t>Tổng cộng:</t>
  </si>
  <si>
    <t>SỬ DỤNG TIỀN</t>
  </si>
  <si>
    <t xml:space="preserve">I. HOẠT ĐỘNG KINH DOANH </t>
  </si>
  <si>
    <t xml:space="preserve">    Điều chỉnh khấu hao</t>
  </si>
  <si>
    <t xml:space="preserve">    Điều chỉnh thay đổi trong vốn lưu động: </t>
  </si>
  <si>
    <t xml:space="preserve">      Tăng trong các khoản phải thu</t>
  </si>
  <si>
    <t xml:space="preserve">      Tăng trong hàng hóa tồn kho</t>
  </si>
  <si>
    <t xml:space="preserve">      Giảm trong các khoản phải trả</t>
  </si>
  <si>
    <t>Ngân lưu ròng từ hoạt động kinh doanh</t>
  </si>
  <si>
    <t xml:space="preserve">II. HOẠT ĐỘNG ĐẦU TƯ </t>
  </si>
  <si>
    <t xml:space="preserve">      Thanh lý tài sản cố định</t>
  </si>
  <si>
    <t>Ngân lưu ròng từ hoạt động đầu tư</t>
  </si>
  <si>
    <t>III. HOẠT ĐỘNG TÀI CHÍNH</t>
  </si>
  <si>
    <t xml:space="preserve">     Vay ngân hàng</t>
  </si>
  <si>
    <t xml:space="preserve">     Vốn chủ sở hữu</t>
  </si>
  <si>
    <t xml:space="preserve">     Chia cổ tức</t>
  </si>
  <si>
    <t>Ngân lưu ròng từ hoạt động tài chính</t>
  </si>
  <si>
    <t>TỔNG NGÂN LƯU RÒNG (=I+II+III)</t>
  </si>
  <si>
    <t>Đối chiếu:</t>
  </si>
  <si>
    <t>Tồn quỹ đầu kỳ</t>
  </si>
  <si>
    <t>Tồn quỹ cuối kỳ:</t>
  </si>
  <si>
    <t>Báo cáo nguồn tiền và sử dụng tiền</t>
  </si>
  <si>
    <t>Giảm trong tài sản cố định</t>
  </si>
  <si>
    <t>Tăng trong vốn chủ sở hữu</t>
  </si>
  <si>
    <t>Tăng trong lợi nhuận giữ lại</t>
  </si>
  <si>
    <t>Giảm trong tiền mặt tồn quỹ</t>
  </si>
  <si>
    <t>Tăng trong khoản phải thu</t>
  </si>
  <si>
    <t>Tăng trong hàng tồn kho</t>
  </si>
  <si>
    <t>Giảm trong nợ vay ngân hàng</t>
  </si>
  <si>
    <t>Giảm trong khoản phải trả</t>
  </si>
  <si>
    <t xml:space="preserve">DÒNG TIỀN TỪ DOANH THU VÀ MUA HÀNG </t>
  </si>
  <si>
    <t xml:space="preserve">(1) Suy diễn dòng tiền thu từ doanh thu: </t>
  </si>
  <si>
    <t xml:space="preserve">Doanh thu </t>
  </si>
  <si>
    <t>(-) Chênh lệch trong khoản phải thu</t>
  </si>
  <si>
    <t>(=) Tiền thu từ doanh thu</t>
  </si>
  <si>
    <t xml:space="preserve">(2) Suy diễn dòng tiền chi mua hàng hóa: </t>
  </si>
  <si>
    <t>Giá vốn hàng bán (trên báo cáo thu nhập):</t>
  </si>
  <si>
    <t>(+) Chênh lệch trong hàng tồn kho:</t>
  </si>
  <si>
    <t>(=) Giá trị hàng mua trong kỳ:</t>
  </si>
  <si>
    <t>(-) Chênh lệch trong khỏan phải trả người bán:</t>
  </si>
  <si>
    <t>(=) Tiền chi mua hàng hóa:</t>
  </si>
  <si>
    <t xml:space="preserve">DÒNG TIỀN TỪ CHI PHÍ KINH DOANH </t>
  </si>
  <si>
    <t>Chi phí kinh doanh (báo cáo thu nhập):</t>
  </si>
  <si>
    <t>(+) Chênh lệch trong chi phí ứng trước:</t>
  </si>
  <si>
    <t>(-) Chênh lệch trong chi phí phải trả:</t>
  </si>
  <si>
    <t>(=) Tiền chi cho chi phí kinh doanh:</t>
  </si>
  <si>
    <t>Lãi vay phải trả (báo cáo thu nhập):</t>
  </si>
  <si>
    <t>(-) Chênh lệch trong lãi vay phải trả:</t>
  </si>
  <si>
    <t>(=) Tiền chi trả lãi vay:</t>
  </si>
  <si>
    <t>Thuế phải trả (báo cáo thu nhập):</t>
  </si>
  <si>
    <t>(-) Chênh lệch trong khoản thuế phải trả:</t>
  </si>
  <si>
    <t>(=) Tiền chi trả thuế:</t>
  </si>
  <si>
    <t>TỔNG HỢP:</t>
  </si>
  <si>
    <t>NGÂN LƯU RÒNG HOẠT ĐỘNG KINH DOANH:</t>
  </si>
  <si>
    <t>(1) Tiền thu từ doanh thu:</t>
  </si>
  <si>
    <t>(2) Tiền chi mua hàng hóa:</t>
  </si>
  <si>
    <t>(3) Tiền chi cho chi phí kinh doanh:</t>
  </si>
  <si>
    <t>(4) Tiền chi trả lãi vay:</t>
  </si>
  <si>
    <t>(5) Tiền chi trả thuế:</t>
  </si>
  <si>
    <t>Ngân lưu ròng từ hoạt động kinh doanh:</t>
  </si>
  <si>
    <t>(thống nhất phương pháp gián tiếp)</t>
  </si>
  <si>
    <r>
      <t>(3) Suy diễn dòng tiền chi cho chi phí kinh doanh</t>
    </r>
    <r>
      <rPr>
        <sz val="14"/>
        <color rgb="FF002060"/>
        <rFont val="Times New Roman"/>
        <family val="1"/>
      </rPr>
      <t xml:space="preserve">: </t>
    </r>
  </si>
  <si>
    <r>
      <t>(4) Suy diễn dòng tiền chi trả lãi vay</t>
    </r>
    <r>
      <rPr>
        <sz val="14"/>
        <color rgb="FF002060"/>
        <rFont val="Times New Roman"/>
        <family val="1"/>
      </rPr>
      <t xml:space="preserve"> (tương tự): </t>
    </r>
  </si>
  <si>
    <r>
      <t>(5) Suy diễn dòng tiền chi trả thuế</t>
    </r>
    <r>
      <rPr>
        <sz val="14"/>
        <color rgb="FF002060"/>
        <rFont val="Times New Roman"/>
        <family val="1"/>
      </rPr>
      <t xml:space="preserve"> (tương tự): </t>
    </r>
  </si>
  <si>
    <t>Đã khấu hao lũy kế</t>
  </si>
  <si>
    <t>Giá thanh lý = book value</t>
  </si>
  <si>
    <t>Tài sản cố định (giá gốc)</t>
  </si>
  <si>
    <t>Khấu hao lũy kế</t>
  </si>
  <si>
    <t>Tổng cộng nợ và vốn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</si>
</sst>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VNI-Times"/>
    </font>
    <font>
      <sz val="14"/>
      <color rgb="FF002060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sz val="14"/>
      <color rgb="FF002060"/>
      <name val="Calibri"/>
      <family val="2"/>
      <scheme val="minor"/>
    </font>
    <font>
      <u/>
      <sz val="14"/>
      <color rgb="FF002060"/>
      <name val="Times New Roman"/>
      <family val="1"/>
    </font>
    <font>
      <i/>
      <sz val="14"/>
      <color rgb="FF002060"/>
      <name val="Times New Roman"/>
      <family val="1"/>
    </font>
    <font>
      <u val="singleAccounting"/>
      <sz val="14"/>
      <color rgb="FF00206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0" borderId="0" xfId="0" applyFont="1" applyBorder="1"/>
    <xf numFmtId="0" fontId="3" fillId="0" borderId="0" xfId="2" applyFont="1" applyBorder="1" applyAlignment="1">
      <alignment horizontal="left"/>
    </xf>
    <xf numFmtId="0" fontId="3" fillId="0" borderId="0" xfId="2" applyFont="1" applyBorder="1"/>
    <xf numFmtId="0" fontId="6" fillId="0" borderId="0" xfId="0" applyFont="1" applyFill="1"/>
    <xf numFmtId="164" fontId="3" fillId="0" borderId="0" xfId="0" applyNumberFormat="1" applyFont="1" applyBorder="1"/>
    <xf numFmtId="0" fontId="4" fillId="0" borderId="1" xfId="0" applyFont="1" applyBorder="1"/>
    <xf numFmtId="0" fontId="3" fillId="0" borderId="1" xfId="1" applyNumberFormat="1" applyFont="1" applyBorder="1" applyAlignment="1">
      <alignment horizontal="right" indent="1"/>
    </xf>
    <xf numFmtId="164" fontId="3" fillId="0" borderId="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9" fillId="0" borderId="0" xfId="1" applyNumberFormat="1" applyFont="1" applyFill="1" applyAlignment="1">
      <alignment horizontal="right"/>
    </xf>
    <xf numFmtId="164" fontId="7" fillId="0" borderId="0" xfId="1" applyNumberFormat="1" applyFont="1" applyFill="1" applyAlignment="1">
      <alignment horizontal="right"/>
    </xf>
    <xf numFmtId="0" fontId="8" fillId="0" borderId="0" xfId="0" applyFont="1" applyFill="1"/>
    <xf numFmtId="164" fontId="8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left" wrapText="1" readingOrder="1"/>
    </xf>
    <xf numFmtId="0" fontId="3" fillId="0" borderId="0" xfId="0" applyFont="1" applyAlignment="1">
      <alignment horizontal="right" wrapText="1" readingOrder="1"/>
    </xf>
    <xf numFmtId="0" fontId="4" fillId="0" borderId="0" xfId="0" applyFont="1" applyAlignment="1">
      <alignment horizontal="right" wrapText="1" readingOrder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1" xfId="2" applyFont="1" applyBorder="1" applyAlignment="1">
      <alignment horizontal="left"/>
    </xf>
    <xf numFmtId="0" fontId="3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Fill="1" applyAlignment="1">
      <alignment horizontal="right"/>
    </xf>
    <xf numFmtId="0" fontId="3" fillId="2" borderId="0" xfId="2" applyFont="1" applyFill="1" applyAlignment="1">
      <alignment horizontal="right"/>
    </xf>
    <xf numFmtId="0" fontId="3" fillId="0" borderId="0" xfId="2" applyFont="1" applyAlignment="1">
      <alignment horizontal="left"/>
    </xf>
    <xf numFmtId="0" fontId="3" fillId="0" borderId="0" xfId="0" applyFont="1" applyFill="1" applyBorder="1" applyAlignment="1">
      <alignment horizontal="left" wrapText="1" readingOrder="1"/>
    </xf>
    <xf numFmtId="0" fontId="3" fillId="0" borderId="0" xfId="0" applyFont="1" applyFill="1" applyBorder="1" applyAlignment="1">
      <alignment horizontal="justify" wrapText="1" readingOrder="1"/>
    </xf>
    <xf numFmtId="0" fontId="4" fillId="0" borderId="0" xfId="0" applyFont="1" applyFill="1" applyBorder="1" applyAlignment="1">
      <alignment horizontal="justify" wrapText="1" readingOrder="1"/>
    </xf>
    <xf numFmtId="0" fontId="8" fillId="0" borderId="0" xfId="0" applyFont="1" applyFill="1" applyBorder="1" applyAlignment="1">
      <alignment horizontal="justify" wrapText="1" readingOrder="1"/>
    </xf>
    <xf numFmtId="0" fontId="3" fillId="0" borderId="0" xfId="0" applyFont="1" applyFill="1" applyBorder="1" applyAlignment="1">
      <alignment horizontal="right" wrapText="1" readingOrder="1"/>
    </xf>
    <xf numFmtId="0" fontId="4" fillId="0" borderId="0" xfId="0" applyFont="1" applyFill="1" applyBorder="1" applyAlignment="1">
      <alignment horizontal="right" wrapText="1" readingOrder="1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wrapText="1" readingOrder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 wrapText="1" readingOrder="1"/>
    </xf>
    <xf numFmtId="0" fontId="4" fillId="3" borderId="0" xfId="0" applyFont="1" applyFill="1" applyBorder="1" applyAlignment="1">
      <alignment horizontal="right" wrapText="1" readingOrder="1"/>
    </xf>
    <xf numFmtId="0" fontId="4" fillId="0" borderId="0" xfId="0" applyFont="1" applyFill="1" applyBorder="1" applyAlignment="1">
      <alignment horizontal="left" wrapText="1" readingOrder="1"/>
    </xf>
    <xf numFmtId="0" fontId="7" fillId="0" borderId="0" xfId="0" applyFont="1" applyFill="1" applyBorder="1" applyAlignment="1">
      <alignment horizontal="right" wrapText="1" readingOrder="1"/>
    </xf>
    <xf numFmtId="0" fontId="4" fillId="4" borderId="0" xfId="0" applyFont="1" applyFill="1" applyBorder="1" applyAlignment="1">
      <alignment horizontal="right" wrapText="1" readingOrder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64" fontId="3" fillId="4" borderId="0" xfId="0" applyNumberFormat="1" applyFont="1" applyFill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115" zoomScaleNormal="115" workbookViewId="0">
      <selection activeCell="B6" sqref="B6"/>
    </sheetView>
  </sheetViews>
  <sheetFormatPr defaultRowHeight="18.75" x14ac:dyDescent="0.3"/>
  <cols>
    <col min="1" max="1" width="24.42578125" style="1" bestFit="1" customWidth="1"/>
    <col min="2" max="3" width="10.7109375" style="8" bestFit="1" customWidth="1"/>
    <col min="4" max="16384" width="9.140625" style="1"/>
  </cols>
  <sheetData>
    <row r="1" spans="1:6" ht="19.5" thickBot="1" x14ac:dyDescent="0.35">
      <c r="A1" s="6" t="s">
        <v>22</v>
      </c>
      <c r="B1" s="7">
        <v>2013</v>
      </c>
      <c r="C1" s="7">
        <v>2014</v>
      </c>
    </row>
    <row r="2" spans="1:6" ht="19.5" thickTop="1" x14ac:dyDescent="0.3">
      <c r="A2" s="2" t="s">
        <v>12</v>
      </c>
      <c r="B2" s="8">
        <v>7000</v>
      </c>
      <c r="C2" s="8">
        <v>7500</v>
      </c>
    </row>
    <row r="3" spans="1:6" ht="21" x14ac:dyDescent="0.45">
      <c r="A3" s="2" t="s">
        <v>13</v>
      </c>
      <c r="B3" s="9">
        <v>5800</v>
      </c>
      <c r="C3" s="9">
        <v>6100</v>
      </c>
    </row>
    <row r="4" spans="1:6" x14ac:dyDescent="0.3">
      <c r="A4" s="2" t="s">
        <v>14</v>
      </c>
      <c r="B4" s="8">
        <f>B2-B3</f>
        <v>1200</v>
      </c>
      <c r="C4" s="8">
        <f>C2-C3</f>
        <v>1400</v>
      </c>
    </row>
    <row r="5" spans="1:6" x14ac:dyDescent="0.3">
      <c r="A5" s="2" t="s">
        <v>15</v>
      </c>
      <c r="B5" s="8">
        <v>800</v>
      </c>
      <c r="C5" s="8">
        <v>825</v>
      </c>
    </row>
    <row r="6" spans="1:6" ht="21" x14ac:dyDescent="0.45">
      <c r="A6" s="2" t="s">
        <v>16</v>
      </c>
      <c r="B6" s="9">
        <v>50</v>
      </c>
      <c r="C6" s="9">
        <v>50</v>
      </c>
    </row>
    <row r="7" spans="1:6" x14ac:dyDescent="0.3">
      <c r="A7" s="2" t="s">
        <v>17</v>
      </c>
      <c r="B7" s="8">
        <f>B4-B5-B6</f>
        <v>350</v>
      </c>
      <c r="C7" s="8">
        <f>C4-C5-C6</f>
        <v>525</v>
      </c>
    </row>
    <row r="8" spans="1:6" ht="21" x14ac:dyDescent="0.45">
      <c r="A8" s="2" t="s">
        <v>18</v>
      </c>
      <c r="B8" s="9">
        <v>38</v>
      </c>
      <c r="C8" s="9">
        <v>53</v>
      </c>
    </row>
    <row r="9" spans="1:6" x14ac:dyDescent="0.3">
      <c r="A9" s="2" t="s">
        <v>19</v>
      </c>
      <c r="B9" s="8">
        <f>B7-B8</f>
        <v>312</v>
      </c>
      <c r="C9" s="8">
        <f>C7-C8</f>
        <v>472</v>
      </c>
    </row>
    <row r="10" spans="1:6" ht="21" x14ac:dyDescent="0.45">
      <c r="A10" s="2" t="s">
        <v>20</v>
      </c>
      <c r="B10" s="9">
        <f>B9*25%</f>
        <v>78</v>
      </c>
      <c r="C10" s="9">
        <f>C9*25%</f>
        <v>118</v>
      </c>
      <c r="E10" s="5"/>
      <c r="F10" s="5"/>
    </row>
    <row r="11" spans="1:6" x14ac:dyDescent="0.3">
      <c r="A11" s="2" t="s">
        <v>21</v>
      </c>
      <c r="B11" s="8">
        <f>B9-B10</f>
        <v>234</v>
      </c>
      <c r="C11" s="8">
        <f>C9-C10</f>
        <v>354</v>
      </c>
    </row>
    <row r="12" spans="1:6" x14ac:dyDescent="0.3">
      <c r="A12" s="3"/>
    </row>
    <row r="13" spans="1:6" x14ac:dyDescent="0.3">
      <c r="A13" s="1" t="s">
        <v>32</v>
      </c>
      <c r="C13" s="8">
        <v>30</v>
      </c>
    </row>
    <row r="14" spans="1:6" x14ac:dyDescent="0.3">
      <c r="A14" s="2" t="s">
        <v>11</v>
      </c>
      <c r="C14" s="8">
        <f>C11-C13</f>
        <v>324</v>
      </c>
    </row>
    <row r="15" spans="1:6" x14ac:dyDescent="0.3">
      <c r="C15" s="8">
        <f>IS!C6</f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115" zoomScaleNormal="115" workbookViewId="0">
      <selection activeCell="C11" sqref="C11"/>
    </sheetView>
  </sheetViews>
  <sheetFormatPr defaultRowHeight="18.75" x14ac:dyDescent="0.3"/>
  <cols>
    <col min="1" max="1" width="28" style="12" customWidth="1"/>
    <col min="2" max="2" width="9.7109375" style="11" customWidth="1"/>
    <col min="3" max="3" width="9.5703125" style="11" customWidth="1"/>
    <col min="4" max="4" width="9.140625" style="12"/>
    <col min="5" max="5" width="27.42578125" style="12" bestFit="1" customWidth="1"/>
    <col min="6" max="7" width="10.85546875" style="11" bestFit="1" customWidth="1"/>
    <col min="8" max="16384" width="9.140625" style="12"/>
  </cols>
  <sheetData>
    <row r="1" spans="1:7" x14ac:dyDescent="0.3">
      <c r="A1" s="10" t="s">
        <v>28</v>
      </c>
    </row>
    <row r="2" spans="1:7" ht="19.5" thickBot="1" x14ac:dyDescent="0.35">
      <c r="A2" s="13" t="s">
        <v>2</v>
      </c>
      <c r="B2" s="14">
        <v>2013</v>
      </c>
      <c r="C2" s="14">
        <v>2014</v>
      </c>
      <c r="E2" s="13" t="s">
        <v>23</v>
      </c>
      <c r="F2" s="14">
        <v>2013</v>
      </c>
      <c r="G2" s="14">
        <v>2014</v>
      </c>
    </row>
    <row r="3" spans="1:7" ht="19.5" thickTop="1" x14ac:dyDescent="0.3">
      <c r="A3" s="12" t="s">
        <v>3</v>
      </c>
      <c r="B3" s="15">
        <v>200</v>
      </c>
      <c r="C3" s="15">
        <v>2</v>
      </c>
      <c r="E3" s="12" t="s">
        <v>8</v>
      </c>
      <c r="F3" s="15">
        <v>250</v>
      </c>
      <c r="G3" s="15">
        <v>130</v>
      </c>
    </row>
    <row r="4" spans="1:7" ht="21" x14ac:dyDescent="0.45">
      <c r="A4" s="12" t="s">
        <v>4</v>
      </c>
      <c r="B4" s="15">
        <v>100</v>
      </c>
      <c r="C4" s="15">
        <v>458</v>
      </c>
      <c r="E4" s="12" t="s">
        <v>9</v>
      </c>
      <c r="F4" s="16">
        <v>152</v>
      </c>
      <c r="G4" s="16">
        <v>140</v>
      </c>
    </row>
    <row r="5" spans="1:7" x14ac:dyDescent="0.3">
      <c r="A5" s="12" t="s">
        <v>5</v>
      </c>
      <c r="B5" s="17">
        <v>220</v>
      </c>
      <c r="C5" s="17">
        <v>550</v>
      </c>
      <c r="E5" s="18" t="s">
        <v>24</v>
      </c>
      <c r="F5" s="19">
        <f>F3+F4</f>
        <v>402</v>
      </c>
      <c r="G5" s="19">
        <f>G3+G4</f>
        <v>270</v>
      </c>
    </row>
    <row r="6" spans="1:7" x14ac:dyDescent="0.3">
      <c r="A6" s="18" t="s">
        <v>25</v>
      </c>
      <c r="B6" s="19">
        <f>SUM(B3:B5)</f>
        <v>520</v>
      </c>
      <c r="C6" s="19">
        <f>SUM(C3:C5)</f>
        <v>1010</v>
      </c>
      <c r="E6" s="12" t="s">
        <v>10</v>
      </c>
      <c r="F6" s="15">
        <v>800</v>
      </c>
      <c r="G6" s="15">
        <v>1028</v>
      </c>
    </row>
    <row r="7" spans="1:7" ht="21" x14ac:dyDescent="0.45">
      <c r="A7" s="12" t="s">
        <v>100</v>
      </c>
      <c r="B7" s="15">
        <v>1000</v>
      </c>
      <c r="C7" s="15">
        <v>970</v>
      </c>
      <c r="E7" s="12" t="s">
        <v>11</v>
      </c>
      <c r="F7" s="16">
        <v>238</v>
      </c>
      <c r="G7" s="16">
        <f>F7+IS!C14</f>
        <v>562</v>
      </c>
    </row>
    <row r="8" spans="1:7" x14ac:dyDescent="0.3">
      <c r="A8" s="12" t="s">
        <v>101</v>
      </c>
      <c r="B8" s="15">
        <v>-80</v>
      </c>
      <c r="C8" s="15">
        <v>-120</v>
      </c>
      <c r="E8" s="18" t="s">
        <v>27</v>
      </c>
      <c r="F8" s="19">
        <f>F6+F7</f>
        <v>1038</v>
      </c>
      <c r="G8" s="19">
        <f>G6+G7</f>
        <v>1590</v>
      </c>
    </row>
    <row r="9" spans="1:7" x14ac:dyDescent="0.3">
      <c r="A9" s="12" t="s">
        <v>26</v>
      </c>
      <c r="B9" s="15">
        <f>B7+B8</f>
        <v>920</v>
      </c>
      <c r="C9" s="15">
        <f>C7+C8</f>
        <v>850</v>
      </c>
      <c r="F9" s="15"/>
      <c r="G9" s="15"/>
    </row>
    <row r="10" spans="1:7" x14ac:dyDescent="0.3">
      <c r="A10" s="10" t="s">
        <v>29</v>
      </c>
      <c r="B10" s="20">
        <f>B6+B9</f>
        <v>1440</v>
      </c>
      <c r="C10" s="20">
        <f>C6+C9</f>
        <v>1860</v>
      </c>
      <c r="E10" s="10" t="s">
        <v>102</v>
      </c>
      <c r="F10" s="20">
        <f>F5+F8</f>
        <v>1440</v>
      </c>
      <c r="G10" s="20">
        <f>G5+G8</f>
        <v>1860</v>
      </c>
    </row>
    <row r="12" spans="1:7" x14ac:dyDescent="0.3">
      <c r="A12" s="12" t="s">
        <v>30</v>
      </c>
    </row>
    <row r="13" spans="1:7" x14ac:dyDescent="0.3">
      <c r="A13" s="12" t="s">
        <v>31</v>
      </c>
      <c r="B13" s="11">
        <v>30</v>
      </c>
      <c r="C13" s="59">
        <f>-(C7-B7)</f>
        <v>30</v>
      </c>
      <c r="D13" s="61">
        <f>(B9-C9)-(B8-C8)</f>
        <v>30</v>
      </c>
      <c r="E13" s="60"/>
      <c r="F13" s="58"/>
    </row>
    <row r="14" spans="1:7" x14ac:dyDescent="0.3">
      <c r="A14" s="12" t="s">
        <v>98</v>
      </c>
      <c r="B14" s="11">
        <v>10</v>
      </c>
      <c r="C14" s="59">
        <f>(C8-B8)+IS!C6</f>
        <v>10</v>
      </c>
    </row>
    <row r="15" spans="1:7" x14ac:dyDescent="0.3">
      <c r="A15" s="12" t="s">
        <v>99</v>
      </c>
      <c r="B15" s="11">
        <v>20</v>
      </c>
      <c r="C15" s="59">
        <f>C13-C14</f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30" zoomScaleNormal="130" workbookViewId="0">
      <selection activeCell="G8" sqref="G8"/>
    </sheetView>
  </sheetViews>
  <sheetFormatPr defaultRowHeight="20.100000000000001" customHeight="1" x14ac:dyDescent="0.3"/>
  <cols>
    <col min="1" max="1" width="24.42578125" style="21" bestFit="1" customWidth="1"/>
    <col min="2" max="3" width="10.7109375" style="21" bestFit="1" customWidth="1"/>
    <col min="4" max="4" width="11.85546875" style="21" bestFit="1" customWidth="1"/>
    <col min="5" max="5" width="12.5703125" style="21" bestFit="1" customWidth="1"/>
    <col min="6" max="16384" width="9.140625" style="21"/>
  </cols>
  <sheetData>
    <row r="1" spans="1:6" ht="20.100000000000001" customHeight="1" thickBot="1" x14ac:dyDescent="0.4">
      <c r="A1" s="29" t="s">
        <v>1</v>
      </c>
      <c r="B1" s="30">
        <v>2013</v>
      </c>
      <c r="C1" s="30">
        <v>2014</v>
      </c>
      <c r="D1" s="31" t="s">
        <v>0</v>
      </c>
      <c r="E1" s="31" t="s">
        <v>1</v>
      </c>
    </row>
    <row r="2" spans="1:6" ht="20.100000000000001" customHeight="1" thickTop="1" x14ac:dyDescent="0.3">
      <c r="A2" s="32" t="s">
        <v>2</v>
      </c>
      <c r="B2" s="33"/>
      <c r="C2" s="33"/>
      <c r="D2" s="33"/>
      <c r="E2" s="33"/>
    </row>
    <row r="3" spans="1:6" ht="20.100000000000001" customHeight="1" x14ac:dyDescent="0.3">
      <c r="A3" s="33" t="s">
        <v>3</v>
      </c>
      <c r="B3" s="34">
        <f>BS!B3</f>
        <v>200</v>
      </c>
      <c r="C3" s="34">
        <f>BS!C3</f>
        <v>2</v>
      </c>
      <c r="D3" s="35">
        <f>C3-B3</f>
        <v>-198</v>
      </c>
      <c r="E3" s="36">
        <f>-D3</f>
        <v>198</v>
      </c>
    </row>
    <row r="4" spans="1:6" ht="20.100000000000001" customHeight="1" x14ac:dyDescent="0.3">
      <c r="A4" s="33" t="s">
        <v>4</v>
      </c>
      <c r="B4" s="34">
        <f>BS!B4</f>
        <v>100</v>
      </c>
      <c r="C4" s="34">
        <f>BS!C4</f>
        <v>458</v>
      </c>
      <c r="D4" s="35">
        <f t="shared" ref="D4:D11" si="0">C4-B4</f>
        <v>358</v>
      </c>
      <c r="E4" s="36">
        <f t="shared" ref="E4:E6" si="1">-D4</f>
        <v>-358</v>
      </c>
    </row>
    <row r="5" spans="1:6" ht="20.100000000000001" customHeight="1" x14ac:dyDescent="0.3">
      <c r="A5" s="33" t="s">
        <v>5</v>
      </c>
      <c r="B5" s="34">
        <f>BS!B5</f>
        <v>220</v>
      </c>
      <c r="C5" s="34">
        <f>BS!C5</f>
        <v>550</v>
      </c>
      <c r="D5" s="35">
        <f t="shared" si="0"/>
        <v>330</v>
      </c>
      <c r="E5" s="36">
        <f t="shared" si="1"/>
        <v>-330</v>
      </c>
    </row>
    <row r="6" spans="1:6" ht="20.100000000000001" customHeight="1" x14ac:dyDescent="0.3">
      <c r="A6" s="33" t="s">
        <v>6</v>
      </c>
      <c r="B6" s="34">
        <f>BS!B9</f>
        <v>920</v>
      </c>
      <c r="C6" s="34">
        <f>BS!C9</f>
        <v>850</v>
      </c>
      <c r="D6" s="35">
        <f t="shared" si="0"/>
        <v>-70</v>
      </c>
      <c r="E6" s="36">
        <f t="shared" si="1"/>
        <v>70</v>
      </c>
    </row>
    <row r="7" spans="1:6" ht="20.100000000000001" customHeight="1" x14ac:dyDescent="0.3">
      <c r="A7" s="37" t="s">
        <v>7</v>
      </c>
      <c r="B7" s="34"/>
      <c r="C7" s="34"/>
      <c r="D7" s="35"/>
      <c r="E7" s="35"/>
      <c r="F7" s="4"/>
    </row>
    <row r="8" spans="1:6" ht="20.100000000000001" customHeight="1" x14ac:dyDescent="0.3">
      <c r="A8" s="33" t="s">
        <v>8</v>
      </c>
      <c r="B8" s="34">
        <f>BS!F3</f>
        <v>250</v>
      </c>
      <c r="C8" s="34">
        <f>BS!G3</f>
        <v>130</v>
      </c>
      <c r="D8" s="35">
        <f t="shared" si="0"/>
        <v>-120</v>
      </c>
      <c r="E8" s="36">
        <f>D8</f>
        <v>-120</v>
      </c>
    </row>
    <row r="9" spans="1:6" ht="20.100000000000001" customHeight="1" x14ac:dyDescent="0.3">
      <c r="A9" s="33" t="s">
        <v>9</v>
      </c>
      <c r="B9" s="34">
        <f>BS!F4</f>
        <v>152</v>
      </c>
      <c r="C9" s="34">
        <f>BS!G4</f>
        <v>140</v>
      </c>
      <c r="D9" s="35">
        <f t="shared" si="0"/>
        <v>-12</v>
      </c>
      <c r="E9" s="36">
        <f t="shared" ref="E9:E11" si="2">D9</f>
        <v>-12</v>
      </c>
    </row>
    <row r="10" spans="1:6" ht="20.100000000000001" customHeight="1" x14ac:dyDescent="0.3">
      <c r="A10" s="33" t="s">
        <v>10</v>
      </c>
      <c r="B10" s="34">
        <f>BS!F6</f>
        <v>800</v>
      </c>
      <c r="C10" s="34">
        <f>BS!G6</f>
        <v>1028</v>
      </c>
      <c r="D10" s="35">
        <f t="shared" si="0"/>
        <v>228</v>
      </c>
      <c r="E10" s="36">
        <f t="shared" si="2"/>
        <v>228</v>
      </c>
    </row>
    <row r="11" spans="1:6" ht="20.100000000000001" customHeight="1" x14ac:dyDescent="0.3">
      <c r="A11" s="33" t="s">
        <v>11</v>
      </c>
      <c r="B11" s="34">
        <f>BS!F7</f>
        <v>238</v>
      </c>
      <c r="C11" s="34">
        <f>BS!G7</f>
        <v>562</v>
      </c>
      <c r="D11" s="35">
        <f t="shared" si="0"/>
        <v>324</v>
      </c>
      <c r="E11" s="36">
        <f t="shared" si="2"/>
        <v>324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30" zoomScaleNormal="130" workbookViewId="0">
      <selection activeCell="E6" sqref="E6"/>
    </sheetView>
  </sheetViews>
  <sheetFormatPr defaultRowHeight="20.100000000000001" customHeight="1" x14ac:dyDescent="0.3"/>
  <cols>
    <col min="1" max="1" width="43.140625" style="28" bestFit="1" customWidth="1"/>
    <col min="2" max="2" width="9.28515625" style="27" customWidth="1"/>
    <col min="3" max="3" width="25" style="26" customWidth="1"/>
    <col min="4" max="16384" width="9.140625" style="26"/>
  </cols>
  <sheetData>
    <row r="1" spans="1:2" s="48" customFormat="1" ht="20.100000000000001" customHeight="1" x14ac:dyDescent="0.3">
      <c r="A1" s="46" t="s">
        <v>55</v>
      </c>
      <c r="B1" s="47"/>
    </row>
    <row r="2" spans="1:2" ht="20.100000000000001" customHeight="1" thickBot="1" x14ac:dyDescent="0.35">
      <c r="A2" s="22" t="s">
        <v>33</v>
      </c>
      <c r="B2" s="44">
        <v>2014</v>
      </c>
    </row>
    <row r="3" spans="1:2" ht="20.100000000000001" customHeight="1" thickTop="1" x14ac:dyDescent="0.3">
      <c r="A3" s="22" t="s">
        <v>56</v>
      </c>
      <c r="B3" s="23">
        <f>-CF!D6</f>
        <v>70</v>
      </c>
    </row>
    <row r="4" spans="1:2" ht="20.100000000000001" customHeight="1" x14ac:dyDescent="0.3">
      <c r="A4" s="22" t="s">
        <v>57</v>
      </c>
      <c r="B4" s="23">
        <f>CF!D10</f>
        <v>228</v>
      </c>
    </row>
    <row r="5" spans="1:2" ht="20.100000000000001" customHeight="1" x14ac:dyDescent="0.3">
      <c r="A5" s="22" t="s">
        <v>58</v>
      </c>
      <c r="B5" s="23">
        <f>CF!D11</f>
        <v>324</v>
      </c>
    </row>
    <row r="6" spans="1:2" ht="20.100000000000001" customHeight="1" x14ac:dyDescent="0.3">
      <c r="A6" s="22" t="s">
        <v>59</v>
      </c>
      <c r="B6" s="23">
        <f>-CF!D3</f>
        <v>198</v>
      </c>
    </row>
    <row r="7" spans="1:2" s="48" customFormat="1" ht="20.100000000000001" customHeight="1" x14ac:dyDescent="0.3">
      <c r="A7" s="49" t="s">
        <v>34</v>
      </c>
      <c r="B7" s="24">
        <f>SUM(B3:B6)</f>
        <v>820</v>
      </c>
    </row>
    <row r="8" spans="1:2" ht="20.100000000000001" customHeight="1" x14ac:dyDescent="0.3">
      <c r="A8" s="22" t="s">
        <v>35</v>
      </c>
      <c r="B8" s="25"/>
    </row>
    <row r="9" spans="1:2" ht="20.100000000000001" customHeight="1" x14ac:dyDescent="0.3">
      <c r="A9" s="22" t="s">
        <v>60</v>
      </c>
      <c r="B9" s="23">
        <f>CF!D4</f>
        <v>358</v>
      </c>
    </row>
    <row r="10" spans="1:2" ht="20.100000000000001" customHeight="1" x14ac:dyDescent="0.3">
      <c r="A10" s="22" t="s">
        <v>61</v>
      </c>
      <c r="B10" s="23">
        <f>CF!D5</f>
        <v>330</v>
      </c>
    </row>
    <row r="11" spans="1:2" ht="20.100000000000001" customHeight="1" x14ac:dyDescent="0.3">
      <c r="A11" s="22" t="s">
        <v>62</v>
      </c>
      <c r="B11" s="23">
        <f>-CF!D8</f>
        <v>120</v>
      </c>
    </row>
    <row r="12" spans="1:2" ht="20.100000000000001" customHeight="1" x14ac:dyDescent="0.3">
      <c r="A12" s="22" t="s">
        <v>63</v>
      </c>
      <c r="B12" s="23">
        <f>-CF!D9</f>
        <v>12</v>
      </c>
    </row>
    <row r="13" spans="1:2" s="48" customFormat="1" ht="20.100000000000001" customHeight="1" x14ac:dyDescent="0.3">
      <c r="A13" s="49" t="s">
        <v>34</v>
      </c>
      <c r="B13" s="24">
        <f>SUM(B9:B12)</f>
        <v>820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7" zoomScaleNormal="100" workbookViewId="0">
      <selection activeCell="B3" sqref="B3"/>
    </sheetView>
  </sheetViews>
  <sheetFormatPr defaultRowHeight="20.100000000000001" customHeight="1" x14ac:dyDescent="0.3"/>
  <cols>
    <col min="1" max="1" width="54.7109375" style="54" customWidth="1"/>
    <col min="2" max="2" width="11.5703125" style="56" bestFit="1" customWidth="1"/>
    <col min="3" max="3" width="15.28515625" style="54" customWidth="1"/>
    <col min="4" max="4" width="15" style="54" customWidth="1"/>
    <col min="5" max="5" width="16.7109375" style="54" customWidth="1"/>
    <col min="6" max="16384" width="9.140625" style="54"/>
  </cols>
  <sheetData>
    <row r="1" spans="1:2" ht="20.100000000000001" customHeight="1" thickBot="1" x14ac:dyDescent="0.35">
      <c r="A1" s="38" t="s">
        <v>36</v>
      </c>
      <c r="B1" s="45">
        <v>2014</v>
      </c>
    </row>
    <row r="2" spans="1:2" ht="20.100000000000001" customHeight="1" thickTop="1" x14ac:dyDescent="0.3">
      <c r="A2" s="39" t="s">
        <v>21</v>
      </c>
      <c r="B2" s="42">
        <f>IS!C11</f>
        <v>354</v>
      </c>
    </row>
    <row r="3" spans="1:2" ht="20.100000000000001" customHeight="1" x14ac:dyDescent="0.3">
      <c r="A3" s="39" t="s">
        <v>37</v>
      </c>
      <c r="B3" s="42">
        <f>IS!C6</f>
        <v>50</v>
      </c>
    </row>
    <row r="4" spans="1:2" ht="20.100000000000001" customHeight="1" x14ac:dyDescent="0.3">
      <c r="A4" s="39" t="s">
        <v>38</v>
      </c>
      <c r="B4" s="42"/>
    </row>
    <row r="5" spans="1:2" ht="20.100000000000001" customHeight="1" x14ac:dyDescent="0.3">
      <c r="A5" s="39" t="s">
        <v>39</v>
      </c>
      <c r="B5" s="42">
        <f>CF!E4</f>
        <v>-358</v>
      </c>
    </row>
    <row r="6" spans="1:2" ht="20.100000000000001" customHeight="1" x14ac:dyDescent="0.3">
      <c r="A6" s="39" t="s">
        <v>40</v>
      </c>
      <c r="B6" s="42">
        <f>CF!E5</f>
        <v>-330</v>
      </c>
    </row>
    <row r="7" spans="1:2" ht="20.100000000000001" customHeight="1" x14ac:dyDescent="0.3">
      <c r="A7" s="39" t="s">
        <v>41</v>
      </c>
      <c r="B7" s="42">
        <f>CF!E9</f>
        <v>-12</v>
      </c>
    </row>
    <row r="8" spans="1:2" ht="20.100000000000001" customHeight="1" x14ac:dyDescent="0.3">
      <c r="A8" s="40" t="s">
        <v>42</v>
      </c>
      <c r="B8" s="53">
        <f>SUM(B2:B7)</f>
        <v>-296</v>
      </c>
    </row>
    <row r="9" spans="1:2" ht="20.100000000000001" customHeight="1" x14ac:dyDescent="0.3">
      <c r="A9" s="39" t="s">
        <v>43</v>
      </c>
      <c r="B9" s="42"/>
    </row>
    <row r="10" spans="1:2" ht="20.100000000000001" customHeight="1" x14ac:dyDescent="0.3">
      <c r="A10" s="39" t="s">
        <v>44</v>
      </c>
      <c r="B10" s="42">
        <f>BS!B15</f>
        <v>20</v>
      </c>
    </row>
    <row r="11" spans="1:2" ht="20.100000000000001" customHeight="1" x14ac:dyDescent="0.3">
      <c r="A11" s="40" t="s">
        <v>45</v>
      </c>
      <c r="B11" s="43">
        <f>B10</f>
        <v>20</v>
      </c>
    </row>
    <row r="12" spans="1:2" ht="20.100000000000001" customHeight="1" x14ac:dyDescent="0.3">
      <c r="A12" s="39" t="s">
        <v>46</v>
      </c>
      <c r="B12" s="42"/>
    </row>
    <row r="13" spans="1:2" ht="20.100000000000001" customHeight="1" x14ac:dyDescent="0.3">
      <c r="A13" s="39" t="s">
        <v>47</v>
      </c>
      <c r="B13" s="42">
        <f>CF!E8</f>
        <v>-120</v>
      </c>
    </row>
    <row r="14" spans="1:2" ht="20.100000000000001" customHeight="1" x14ac:dyDescent="0.3">
      <c r="A14" s="39" t="s">
        <v>48</v>
      </c>
      <c r="B14" s="42">
        <f>CF!E10</f>
        <v>228</v>
      </c>
    </row>
    <row r="15" spans="1:2" ht="20.100000000000001" customHeight="1" x14ac:dyDescent="0.3">
      <c r="A15" s="39" t="s">
        <v>49</v>
      </c>
      <c r="B15" s="42">
        <f>-IS!C13</f>
        <v>-30</v>
      </c>
    </row>
    <row r="16" spans="1:2" ht="20.100000000000001" customHeight="1" x14ac:dyDescent="0.3">
      <c r="A16" s="40" t="s">
        <v>50</v>
      </c>
      <c r="B16" s="43">
        <f>SUM(B13:B15)</f>
        <v>78</v>
      </c>
    </row>
    <row r="17" spans="1:2" ht="20.100000000000001" customHeight="1" x14ac:dyDescent="0.3">
      <c r="A17" s="39" t="s">
        <v>51</v>
      </c>
      <c r="B17" s="50">
        <f>B8+B11+B16</f>
        <v>-198</v>
      </c>
    </row>
    <row r="18" spans="1:2" ht="20.100000000000001" customHeight="1" x14ac:dyDescent="0.3">
      <c r="A18" s="41" t="s">
        <v>52</v>
      </c>
      <c r="B18" s="55"/>
    </row>
    <row r="19" spans="1:2" ht="20.100000000000001" customHeight="1" x14ac:dyDescent="0.3">
      <c r="A19" s="39" t="s">
        <v>53</v>
      </c>
      <c r="B19" s="42">
        <f>BS!B3</f>
        <v>200</v>
      </c>
    </row>
    <row r="20" spans="1:2" ht="20.100000000000001" customHeight="1" x14ac:dyDescent="0.3">
      <c r="A20" s="39" t="s">
        <v>54</v>
      </c>
      <c r="B20" s="42">
        <f>BS!C3</f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13" sqref="A13"/>
    </sheetView>
  </sheetViews>
  <sheetFormatPr defaultRowHeight="20.100000000000001" customHeight="1" x14ac:dyDescent="0.3"/>
  <cols>
    <col min="1" max="1" width="62.85546875" style="57" bestFit="1" customWidth="1"/>
    <col min="2" max="2" width="12.28515625" style="56" bestFit="1" customWidth="1"/>
    <col min="3" max="16384" width="9.140625" style="54"/>
  </cols>
  <sheetData>
    <row r="1" spans="1:2" ht="20.100000000000001" customHeight="1" thickBot="1" x14ac:dyDescent="0.35">
      <c r="A1" s="38" t="s">
        <v>64</v>
      </c>
      <c r="B1" s="45">
        <v>2014</v>
      </c>
    </row>
    <row r="2" spans="1:2" ht="20.100000000000001" customHeight="1" thickTop="1" x14ac:dyDescent="0.3">
      <c r="A2" s="51" t="s">
        <v>65</v>
      </c>
      <c r="B2" s="43"/>
    </row>
    <row r="3" spans="1:2" ht="20.100000000000001" customHeight="1" x14ac:dyDescent="0.3">
      <c r="A3" s="38" t="s">
        <v>66</v>
      </c>
      <c r="B3" s="42">
        <f>IS!C2</f>
        <v>7500</v>
      </c>
    </row>
    <row r="4" spans="1:2" ht="20.100000000000001" customHeight="1" x14ac:dyDescent="0.3">
      <c r="A4" s="38" t="s">
        <v>67</v>
      </c>
      <c r="B4" s="52">
        <f>CF!E4</f>
        <v>-358</v>
      </c>
    </row>
    <row r="5" spans="1:2" ht="20.100000000000001" customHeight="1" x14ac:dyDescent="0.3">
      <c r="A5" s="38" t="s">
        <v>68</v>
      </c>
      <c r="B5" s="42">
        <f>SUM(B3:B4)</f>
        <v>7142</v>
      </c>
    </row>
    <row r="6" spans="1:2" ht="20.100000000000001" customHeight="1" x14ac:dyDescent="0.3">
      <c r="A6" s="38"/>
      <c r="B6" s="42"/>
    </row>
    <row r="7" spans="1:2" ht="20.100000000000001" customHeight="1" x14ac:dyDescent="0.3">
      <c r="A7" s="51" t="s">
        <v>69</v>
      </c>
      <c r="B7" s="43"/>
    </row>
    <row r="8" spans="1:2" ht="20.100000000000001" customHeight="1" x14ac:dyDescent="0.3">
      <c r="A8" s="38" t="s">
        <v>70</v>
      </c>
      <c r="B8" s="42">
        <f>IS!C3</f>
        <v>6100</v>
      </c>
    </row>
    <row r="9" spans="1:2" ht="20.100000000000001" customHeight="1" x14ac:dyDescent="0.3">
      <c r="A9" s="38" t="s">
        <v>71</v>
      </c>
      <c r="B9" s="52">
        <f>CF!D5</f>
        <v>330</v>
      </c>
    </row>
    <row r="10" spans="1:2" ht="20.100000000000001" customHeight="1" x14ac:dyDescent="0.3">
      <c r="A10" s="38" t="s">
        <v>72</v>
      </c>
      <c r="B10" s="42">
        <f>B8+B9</f>
        <v>6430</v>
      </c>
    </row>
    <row r="11" spans="1:2" ht="20.100000000000001" customHeight="1" x14ac:dyDescent="0.3">
      <c r="A11" s="38" t="s">
        <v>73</v>
      </c>
      <c r="B11" s="52">
        <f>-CF!D9</f>
        <v>12</v>
      </c>
    </row>
    <row r="12" spans="1:2" ht="20.100000000000001" customHeight="1" x14ac:dyDescent="0.3">
      <c r="A12" s="38" t="s">
        <v>74</v>
      </c>
      <c r="B12" s="42">
        <f>B10+B11</f>
        <v>6442</v>
      </c>
    </row>
    <row r="14" spans="1:2" ht="20.100000000000001" customHeight="1" thickBot="1" x14ac:dyDescent="0.35">
      <c r="A14" s="38" t="s">
        <v>75</v>
      </c>
      <c r="B14" s="45">
        <v>2014</v>
      </c>
    </row>
    <row r="15" spans="1:2" ht="20.100000000000001" customHeight="1" thickTop="1" x14ac:dyDescent="0.3">
      <c r="A15" s="51" t="s">
        <v>95</v>
      </c>
      <c r="B15" s="42"/>
    </row>
    <row r="16" spans="1:2" ht="20.100000000000001" customHeight="1" x14ac:dyDescent="0.3">
      <c r="A16" s="38" t="s">
        <v>76</v>
      </c>
      <c r="B16" s="42">
        <f>IS!C5</f>
        <v>825</v>
      </c>
    </row>
    <row r="17" spans="1:2" ht="20.100000000000001" customHeight="1" x14ac:dyDescent="0.3">
      <c r="A17" s="38" t="s">
        <v>77</v>
      </c>
      <c r="B17" s="42">
        <v>0</v>
      </c>
    </row>
    <row r="18" spans="1:2" ht="20.100000000000001" customHeight="1" x14ac:dyDescent="0.3">
      <c r="A18" s="38" t="s">
        <v>78</v>
      </c>
      <c r="B18" s="52">
        <v>0</v>
      </c>
    </row>
    <row r="19" spans="1:2" ht="20.100000000000001" customHeight="1" x14ac:dyDescent="0.3">
      <c r="A19" s="38" t="s">
        <v>79</v>
      </c>
      <c r="B19" s="42">
        <f>SUM(B16:B18)</f>
        <v>825</v>
      </c>
    </row>
    <row r="20" spans="1:2" ht="20.100000000000001" customHeight="1" x14ac:dyDescent="0.3">
      <c r="A20" s="51" t="s">
        <v>96</v>
      </c>
      <c r="B20" s="42"/>
    </row>
    <row r="21" spans="1:2" ht="20.100000000000001" customHeight="1" x14ac:dyDescent="0.3">
      <c r="A21" s="38" t="s">
        <v>80</v>
      </c>
      <c r="B21" s="42">
        <f>IS!C8</f>
        <v>53</v>
      </c>
    </row>
    <row r="22" spans="1:2" ht="20.100000000000001" customHeight="1" x14ac:dyDescent="0.3">
      <c r="A22" s="38" t="s">
        <v>81</v>
      </c>
      <c r="B22" s="52">
        <v>0</v>
      </c>
    </row>
    <row r="23" spans="1:2" ht="20.100000000000001" customHeight="1" x14ac:dyDescent="0.3">
      <c r="A23" s="38" t="s">
        <v>82</v>
      </c>
      <c r="B23" s="42">
        <f>SUM(B21:B22)</f>
        <v>53</v>
      </c>
    </row>
    <row r="24" spans="1:2" ht="20.100000000000001" customHeight="1" x14ac:dyDescent="0.3">
      <c r="A24" s="51" t="s">
        <v>97</v>
      </c>
      <c r="B24" s="42"/>
    </row>
    <row r="25" spans="1:2" ht="20.100000000000001" customHeight="1" x14ac:dyDescent="0.3">
      <c r="A25" s="38" t="s">
        <v>83</v>
      </c>
      <c r="B25" s="42">
        <f>IS!C10</f>
        <v>118</v>
      </c>
    </row>
    <row r="26" spans="1:2" ht="20.100000000000001" customHeight="1" x14ac:dyDescent="0.3">
      <c r="A26" s="38" t="s">
        <v>84</v>
      </c>
      <c r="B26" s="52">
        <v>0</v>
      </c>
    </row>
    <row r="27" spans="1:2" ht="20.100000000000001" customHeight="1" x14ac:dyDescent="0.3">
      <c r="A27" s="38" t="s">
        <v>85</v>
      </c>
      <c r="B27" s="42">
        <f>SUM(B25:B26)</f>
        <v>118</v>
      </c>
    </row>
    <row r="29" spans="1:2" ht="20.100000000000001" customHeight="1" x14ac:dyDescent="0.3">
      <c r="A29" s="38" t="s">
        <v>86</v>
      </c>
      <c r="B29" s="55"/>
    </row>
    <row r="30" spans="1:2" ht="20.100000000000001" customHeight="1" thickBot="1" x14ac:dyDescent="0.35">
      <c r="A30" s="38" t="s">
        <v>87</v>
      </c>
      <c r="B30" s="45">
        <v>2014</v>
      </c>
    </row>
    <row r="31" spans="1:2" ht="20.100000000000001" customHeight="1" thickTop="1" x14ac:dyDescent="0.3">
      <c r="A31" s="38" t="s">
        <v>88</v>
      </c>
      <c r="B31" s="42">
        <f>B5</f>
        <v>7142</v>
      </c>
    </row>
    <row r="32" spans="1:2" ht="20.100000000000001" customHeight="1" x14ac:dyDescent="0.3">
      <c r="A32" s="38" t="s">
        <v>89</v>
      </c>
      <c r="B32" s="42">
        <f>B12</f>
        <v>6442</v>
      </c>
    </row>
    <row r="33" spans="1:2" ht="20.100000000000001" customHeight="1" x14ac:dyDescent="0.3">
      <c r="A33" s="38" t="s">
        <v>90</v>
      </c>
      <c r="B33" s="42">
        <f>B19</f>
        <v>825</v>
      </c>
    </row>
    <row r="34" spans="1:2" ht="20.100000000000001" customHeight="1" x14ac:dyDescent="0.3">
      <c r="A34" s="38" t="s">
        <v>91</v>
      </c>
      <c r="B34" s="42">
        <f>B23</f>
        <v>53</v>
      </c>
    </row>
    <row r="35" spans="1:2" ht="20.100000000000001" customHeight="1" x14ac:dyDescent="0.3">
      <c r="A35" s="38" t="s">
        <v>92</v>
      </c>
      <c r="B35" s="42">
        <f>B27</f>
        <v>118</v>
      </c>
    </row>
    <row r="36" spans="1:2" ht="20.100000000000001" customHeight="1" x14ac:dyDescent="0.3">
      <c r="A36" s="51" t="s">
        <v>93</v>
      </c>
      <c r="B36" s="53">
        <f>B31-B32-B33-B34-B35</f>
        <v>-296</v>
      </c>
    </row>
    <row r="37" spans="1:2" ht="20.100000000000001" customHeight="1" x14ac:dyDescent="0.3">
      <c r="A37" s="38" t="s">
        <v>94</v>
      </c>
      <c r="B37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</vt:lpstr>
      <vt:lpstr>BS</vt:lpstr>
      <vt:lpstr>CF</vt:lpstr>
      <vt:lpstr>S&amp;U</vt:lpstr>
      <vt:lpstr>CFS-Indirect</vt:lpstr>
      <vt:lpstr>CFS-Direct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2015-09-12T13:27:46Z</dcterms:created>
  <dcterms:modified xsi:type="dcterms:W3CDTF">2015-11-15T16:04:41Z</dcterms:modified>
</cp:coreProperties>
</file>